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_CMA\トレード管理シート\"/>
    </mc:Choice>
  </mc:AlternateContent>
  <xr:revisionPtr revIDLastSave="0" documentId="13_ncr:1_{46B60318-489B-4619-BCEA-B74C208FB123}" xr6:coauthVersionLast="47" xr6:coauthVersionMax="47" xr10:uidLastSave="{00000000-0000-0000-0000-000000000000}"/>
  <bookViews>
    <workbookView xWindow="28680" yWindow="-120" windowWidth="29040" windowHeight="164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  <sheet name="Sheet1" sheetId="7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s="1"/>
  <c r="K12" i="1" l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<sst xmlns="http://schemas.openxmlformats.org/spreadsheetml/2006/main" count="85" uniqueCount="70">
  <si>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</si>
  <si>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</si>
  <si>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</si>
  <si>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</si>
  <si>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</si>
  <si>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</si>
  <si>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</si>
  <si>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</si>
  <si>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</si>
  <si>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</si>
  <si>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</si>
  <si>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</si>
  <si>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</si>
  <si>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</si>
  <si>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</si>
  <si>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</si>
  <si>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</si>
  <si>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</si>
  <si>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</si>
  <si>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</si>
  <si>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</si>
  <si>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</si>
  <si>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</si>
  <si>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</si>
  <si>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</si>
  <si>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</si>
  <si>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</si>
  <si>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</si>
  <si>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</si>
  <si>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</si>
  <si>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</si>
  <si>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</si>
  <si>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</si>
  <si>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</si>
  <si>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</si>
  <si>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USD/JPY</t>
  </si>
  <si>
    <t>GBP/JPY</t>
  </si>
  <si>
    <t>EUR/JPY</t>
  </si>
  <si>
    <t>EUR/USD</t>
  </si>
  <si>
    <t>AUD/JPY</t>
  </si>
  <si>
    <t>GBP/USD</t>
  </si>
  <si>
    <t>NZD/JPY</t>
  </si>
  <si>
    <t>GBP/AUD</t>
  </si>
  <si>
    <t>TRY/JPY</t>
  </si>
  <si>
    <t>AUD/USD</t>
  </si>
  <si>
    <t>EUR/AUD</t>
  </si>
  <si>
    <t>EUR/GBP</t>
  </si>
  <si>
    <t>ZAR/JPY</t>
  </si>
  <si>
    <t>CAD/JPY</t>
  </si>
  <si>
    <t>MXN/JPY</t>
  </si>
  <si>
    <t>NZD/USD</t>
  </si>
  <si>
    <t>USD/CHF</t>
  </si>
  <si>
    <t>CHF/JPY</t>
  </si>
  <si>
    <t>USD/CAD</t>
  </si>
  <si>
    <t>AUD/NZD</t>
  </si>
  <si>
    <t>足</t>
    <rPh sb="0" eb="1">
      <t>アシ</t>
    </rPh>
    <phoneticPr fontId="1"/>
  </si>
  <si>
    <t>30分</t>
    <rPh sb="2" eb="3">
      <t>フン</t>
    </rPh>
    <phoneticPr fontId="1"/>
  </si>
  <si>
    <t>15分</t>
    <rPh sb="2" eb="3">
      <t>フン</t>
    </rPh>
    <phoneticPr fontId="1"/>
  </si>
  <si>
    <t>5分</t>
    <rPh sb="1" eb="2">
      <t>フン</t>
    </rPh>
    <phoneticPr fontId="1"/>
  </si>
  <si>
    <t>1時間</t>
    <rPh sb="1" eb="3">
      <t>ジカン</t>
    </rPh>
    <phoneticPr fontId="1"/>
  </si>
  <si>
    <t>4時間</t>
    <rPh sb="1" eb="3">
      <t>ジカン</t>
    </rPh>
    <phoneticPr fontId="1"/>
  </si>
  <si>
    <t>1週間</t>
    <rPh sb="1" eb="3">
      <t>シュウカン</t>
    </rPh>
    <phoneticPr fontId="1"/>
  </si>
  <si>
    <t>1分</t>
    <rPh sb="1" eb="2">
      <t>フン</t>
    </rPh>
    <phoneticPr fontId="1"/>
  </si>
  <si>
    <t>1日</t>
    <rPh sb="1" eb="2">
      <t>ニチ</t>
    </rPh>
    <phoneticPr fontId="1"/>
  </si>
  <si>
    <t>最初は良かったが上がってきたのでキャンセル</t>
    <rPh sb="0" eb="2">
      <t>サイショ</t>
    </rPh>
    <rPh sb="3" eb="4">
      <t>ヨ</t>
    </rPh>
    <rPh sb="8" eb="9">
      <t>ア</t>
    </rPh>
    <phoneticPr fontId="1"/>
  </si>
  <si>
    <t>最初は良かったが下がってきたのでキャンセル</t>
    <rPh sb="8" eb="9">
      <t>サ</t>
    </rPh>
    <phoneticPr fontId="1"/>
  </si>
  <si>
    <t>決済</t>
    <rPh sb="0" eb="2">
      <t>ケッサイ</t>
    </rPh>
    <phoneticPr fontId="1"/>
  </si>
  <si>
    <t>PBはトレンド時に効果を発揮しやすいのかなと思いました</t>
    <rPh sb="7" eb="8">
      <t>ジ</t>
    </rPh>
    <rPh sb="9" eb="11">
      <t>コウカ</t>
    </rPh>
    <rPh sb="12" eb="14">
      <t>ハッキ</t>
    </rPh>
    <rPh sb="22" eb="23">
      <t>オモ</t>
    </rPh>
    <phoneticPr fontId="1"/>
  </si>
  <si>
    <t>検証数が少ないので、次へ進んでよいといわれるまで数をこなして行く</t>
    <rPh sb="0" eb="3">
      <t>ケンショウスウ</t>
    </rPh>
    <rPh sb="4" eb="5">
      <t>スク</t>
    </rPh>
    <rPh sb="10" eb="11">
      <t>ツギ</t>
    </rPh>
    <rPh sb="12" eb="13">
      <t>スス</t>
    </rPh>
    <rPh sb="24" eb="25">
      <t>カズ</t>
    </rPh>
    <rPh sb="30" eb="31">
      <t>イ</t>
    </rPh>
    <phoneticPr fontId="1"/>
  </si>
  <si>
    <t>北村さんの課題でキャンセル例が二件あります</t>
    <rPh sb="0" eb="2">
      <t>キタムラ</t>
    </rPh>
    <rPh sb="5" eb="7">
      <t>カダイ</t>
    </rPh>
    <rPh sb="13" eb="14">
      <t>レイ</t>
    </rPh>
    <rPh sb="15" eb="17">
      <t>ニケン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</si>
</sst>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2"/>
      <color rgb="FF333333"/>
      <name val="Inherit"/>
      <family val="2"/>
    </font>
    <font>
      <b/>
      <sz val="11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4" fillId="0" borderId="17" xfId="0" applyFont="1" applyBorder="1" applyAlignment="1">
      <alignment horizontal="left" vertical="center" wrapText="1" indent="1"/>
    </xf>
    <xf numFmtId="10" fontId="14" fillId="0" borderId="17" xfId="0" applyNumberFormat="1" applyFont="1" applyBorder="1" applyAlignment="1">
      <alignment horizontal="left" vertical="center" wrapText="1" indent="1"/>
    </xf>
    <xf numFmtId="0" fontId="15" fillId="0" borderId="0" xfId="2" applyFont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3" borderId="9" xfId="0" applyNumberFormat="1" applyFont="1" applyFill="1" applyBorder="1">
      <alignment vertical="center"/>
    </xf>
    <xf numFmtId="176" fontId="10" fillId="0" borderId="0" xfId="2" applyNumberFormat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59530</xdr:colOff>
      <xdr:row>1</xdr:row>
      <xdr:rowOff>134249</xdr:rowOff>
    </xdr:from>
    <xdr:to>
      <xdr:col>35</xdr:col>
      <xdr:colOff>294417</xdr:colOff>
      <xdr:row>64</xdr:row>
      <xdr:rowOff>154780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A534D88-6197-4509-89AB-419A0C7D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0" y="312843"/>
          <a:ext cx="22082856" cy="11271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178593</xdr:rowOff>
    </xdr:from>
    <xdr:to>
      <xdr:col>35</xdr:col>
      <xdr:colOff>238125</xdr:colOff>
      <xdr:row>128</xdr:row>
      <xdr:rowOff>97357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8F07C0ED-FBA2-4DCC-9D29-57797B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44374"/>
          <a:ext cx="22086094" cy="10812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178593</xdr:rowOff>
    </xdr:from>
    <xdr:to>
      <xdr:col>35</xdr:col>
      <xdr:colOff>238125</xdr:colOff>
      <xdr:row>192</xdr:row>
      <xdr:rowOff>97357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5E33ED3-5F91-4163-9BAF-BC1068EF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574374"/>
          <a:ext cx="22086094" cy="10812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</xdr:row>
      <xdr:rowOff>178593</xdr:rowOff>
    </xdr:from>
    <xdr:to>
      <xdr:col>35</xdr:col>
      <xdr:colOff>209501</xdr:colOff>
      <xdr:row>256</xdr:row>
      <xdr:rowOff>83343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AB62CCD-0B57-415F-AB13-72BECDE3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5004374"/>
          <a:ext cx="22057470" cy="10798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178593</xdr:rowOff>
    </xdr:from>
    <xdr:to>
      <xdr:col>35</xdr:col>
      <xdr:colOff>233819</xdr:colOff>
      <xdr:row>320</xdr:row>
      <xdr:rowOff>95249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5ED949F-E303-4FA3-AE70-29E4B1E8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6434374"/>
          <a:ext cx="22081788" cy="1081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178593</xdr:rowOff>
    </xdr:from>
    <xdr:to>
      <xdr:col>35</xdr:col>
      <xdr:colOff>233819</xdr:colOff>
      <xdr:row>384</xdr:row>
      <xdr:rowOff>95249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B066612E-496E-4533-B745-4EC305365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7864374"/>
          <a:ext cx="22081788" cy="1081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34</xdr:col>
      <xdr:colOff>226218</xdr:colOff>
      <xdr:row>446</xdr:row>
      <xdr:rowOff>145602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CAC063C-51F2-4A52-A789-DFF075D42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69294375"/>
          <a:ext cx="21455062" cy="10504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35718</xdr:rowOff>
    </xdr:from>
    <xdr:to>
      <xdr:col>34</xdr:col>
      <xdr:colOff>220647</xdr:colOff>
      <xdr:row>509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C77308DD-4A9F-4BC1-988E-C79D2385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80402906"/>
          <a:ext cx="21449491" cy="10501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178593</xdr:rowOff>
    </xdr:from>
    <xdr:to>
      <xdr:col>34</xdr:col>
      <xdr:colOff>244966</xdr:colOff>
      <xdr:row>570</xdr:row>
      <xdr:rowOff>154780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B48B67D5-95C6-471C-B696-C92A8C51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91439999"/>
          <a:ext cx="21473810" cy="105132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634</xdr:row>
      <xdr:rowOff>23812</xdr:rowOff>
    </xdr:from>
    <xdr:to>
      <xdr:col>32</xdr:col>
      <xdr:colOff>583409</xdr:colOff>
      <xdr:row>690</xdr:row>
      <xdr:rowOff>95250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B7DCD0C-7C16-4696-AA74-B4B467E6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13252250"/>
          <a:ext cx="20574003" cy="1007268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696</xdr:row>
      <xdr:rowOff>11906</xdr:rowOff>
    </xdr:from>
    <xdr:to>
      <xdr:col>32</xdr:col>
      <xdr:colOff>595314</xdr:colOff>
      <xdr:row>752</xdr:row>
      <xdr:rowOff>83344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347E3C4-281C-46A3-8B2B-B7BE41E3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07" y="124313156"/>
          <a:ext cx="20574001" cy="100726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757</xdr:row>
      <xdr:rowOff>39438</xdr:rowOff>
    </xdr:from>
    <xdr:to>
      <xdr:col>32</xdr:col>
      <xdr:colOff>600129</xdr:colOff>
      <xdr:row>813</xdr:row>
      <xdr:rowOff>119062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4DF9E835-D0CC-401E-8FFD-ACABA7E7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" y="135234907"/>
          <a:ext cx="20590722" cy="10080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33</xdr:col>
      <xdr:colOff>0</xdr:colOff>
      <xdr:row>630</xdr:row>
      <xdr:rowOff>88924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66B7D7AF-CCC6-4EB0-9F67-F16456E23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02512813"/>
          <a:ext cx="20609719" cy="10090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0</xdr:rowOff>
    </xdr:from>
    <xdr:to>
      <xdr:col>32</xdr:col>
      <xdr:colOff>607724</xdr:colOff>
      <xdr:row>874</xdr:row>
      <xdr:rowOff>83343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5D15286-E4DD-4CC1-AFAA-2C357F19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6089688"/>
          <a:ext cx="20598318" cy="100845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938</xdr:row>
      <xdr:rowOff>35718</xdr:rowOff>
    </xdr:from>
    <xdr:to>
      <xdr:col>33</xdr:col>
      <xdr:colOff>0</xdr:colOff>
      <xdr:row>994</xdr:row>
      <xdr:rowOff>101326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50F09BC4-E552-4CD0-8B6D-7258D2B8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26" y="167616187"/>
          <a:ext cx="20562093" cy="10066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877</xdr:row>
      <xdr:rowOff>178593</xdr:rowOff>
    </xdr:from>
    <xdr:to>
      <xdr:col>32</xdr:col>
      <xdr:colOff>607725</xdr:colOff>
      <xdr:row>934</xdr:row>
      <xdr:rowOff>83342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7F5EF5A7-2C97-4986-81CA-822DE6A87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56864843"/>
          <a:ext cx="20598319" cy="100845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999</xdr:row>
      <xdr:rowOff>23812</xdr:rowOff>
    </xdr:from>
    <xdr:to>
      <xdr:col>33</xdr:col>
      <xdr:colOff>12918</xdr:colOff>
      <xdr:row>1055</xdr:row>
      <xdr:rowOff>119061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F30EEC64-D7B4-4240-BBBE-D953D49D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78498500"/>
          <a:ext cx="20622637" cy="10096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-1</xdr:rowOff>
    </xdr:from>
    <xdr:to>
      <xdr:col>33</xdr:col>
      <xdr:colOff>12918</xdr:colOff>
      <xdr:row>1115</xdr:row>
      <xdr:rowOff>95248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3BF0ABB7-5164-40BF-B12D-0B61058A7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89190312"/>
          <a:ext cx="20622637" cy="100964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64"/>
  <sheetViews>
    <sheetView tabSelected="1" zoomScaleNormal="100" workbookViewId="0">
      <pane xSplit="1" ySplit="8" topLeftCell="B15" activePane="bottomRight" state="frozen"/>
      <selection pane="topRight" activeCell="B1" sqref="B1"/>
      <selection pane="bottomLeft" activeCell="A9" sqref="A9"/>
      <selection pane="bottomRight" activeCell="F27" sqref="F27"/>
    </sheetView>
  </sheetViews>
  <sheetFormatPr defaultRowHeight="18.75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21">
      <c r="A1" s="1" t="s">
        <v>7</v>
      </c>
      <c r="C1" t="s">
        <v>35</v>
      </c>
    </row>
    <row r="2" spans="1:21">
      <c r="A2" s="1" t="s">
        <v>8</v>
      </c>
      <c r="C2" t="s">
        <v>63</v>
      </c>
    </row>
    <row r="3" spans="1:21">
      <c r="A3" s="1" t="s">
        <v>10</v>
      </c>
      <c r="C3" s="29">
        <v>100000</v>
      </c>
    </row>
    <row r="4" spans="1:21">
      <c r="A4" s="1" t="s">
        <v>11</v>
      </c>
      <c r="C4" s="29" t="s">
        <v>13</v>
      </c>
    </row>
    <row r="5" spans="1:21" ht="19.5" thickBot="1">
      <c r="A5" s="1" t="s">
        <v>12</v>
      </c>
      <c r="C5" s="29" t="s">
        <v>33</v>
      </c>
    </row>
    <row r="6" spans="1:21" ht="19.5" thickBot="1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5" t="s">
        <v>3</v>
      </c>
      <c r="H6" s="86"/>
      <c r="I6" s="92"/>
      <c r="J6" s="85" t="s">
        <v>22</v>
      </c>
      <c r="K6" s="86"/>
      <c r="L6" s="92"/>
      <c r="M6" s="85" t="s">
        <v>23</v>
      </c>
      <c r="N6" s="86"/>
      <c r="O6" s="92"/>
    </row>
    <row r="7" spans="1:21" ht="19.5" thickBot="1">
      <c r="A7" s="27"/>
      <c r="B7" s="27" t="s">
        <v>2</v>
      </c>
      <c r="C7" s="63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21" ht="19.5" thickBot="1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9" t="s">
        <v>22</v>
      </c>
      <c r="K8" s="90"/>
      <c r="L8" s="91"/>
      <c r="M8" s="89"/>
      <c r="N8" s="90"/>
      <c r="O8" s="91"/>
    </row>
    <row r="9" spans="1:21">
      <c r="A9" s="9">
        <v>1</v>
      </c>
      <c r="B9" s="23">
        <v>44367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21">
      <c r="A10" s="9">
        <v>2</v>
      </c>
      <c r="B10" s="5">
        <v>43982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3955.1609999999996</v>
      </c>
      <c r="N10" s="45">
        <f t="shared" ref="N10:N12" si="9">IF(E10="","",K10*E10)</f>
        <v>4702.5</v>
      </c>
      <c r="O10" s="46">
        <f t="shared" ref="O10:O12" si="10">IF(F10="","",L10*F10)</f>
        <v>6360</v>
      </c>
      <c r="P10" s="40"/>
      <c r="Q10" s="40"/>
      <c r="R10" s="40"/>
    </row>
    <row r="11" spans="1:21">
      <c r="A11" s="9">
        <v>3</v>
      </c>
      <c r="B11" s="5">
        <v>43616</v>
      </c>
      <c r="C11" s="47">
        <v>2</v>
      </c>
      <c r="D11" s="57">
        <v>1.27</v>
      </c>
      <c r="E11" s="58">
        <v>1.5</v>
      </c>
      <c r="F11" s="59">
        <v>2</v>
      </c>
      <c r="G11" s="22">
        <f t="shared" si="2"/>
        <v>111871.01363409999</v>
      </c>
      <c r="H11" s="22">
        <f>IF(E11="","",H10+N11)</f>
        <v>114116.6125</v>
      </c>
      <c r="I11" s="22">
        <f t="shared" si="4"/>
        <v>119101.6</v>
      </c>
      <c r="J11" s="44">
        <f t="shared" si="5"/>
        <v>3232.9548299999997</v>
      </c>
      <c r="K11" s="45">
        <f t="shared" si="6"/>
        <v>3276.0749999999998</v>
      </c>
      <c r="L11" s="46">
        <f t="shared" si="7"/>
        <v>3370.7999999999997</v>
      </c>
      <c r="M11" s="44">
        <f t="shared" si="8"/>
        <v>4105.8526340999997</v>
      </c>
      <c r="N11" s="45">
        <f t="shared" si="9"/>
        <v>4914.1124999999993</v>
      </c>
      <c r="O11" s="46">
        <f t="shared" si="10"/>
        <v>6741.5999999999995</v>
      </c>
      <c r="P11" s="40"/>
      <c r="Q11" s="40"/>
      <c r="R11" s="40"/>
    </row>
    <row r="12" spans="1:21">
      <c r="A12" s="9">
        <v>4</v>
      </c>
      <c r="B12" s="5">
        <v>44125</v>
      </c>
      <c r="C12" s="47">
        <v>2</v>
      </c>
      <c r="D12" s="57">
        <v>1.27</v>
      </c>
      <c r="E12" s="58">
        <v>1.5</v>
      </c>
      <c r="F12" s="59">
        <v>2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126247.69600000001</v>
      </c>
      <c r="J12" s="44">
        <f t="shared" si="5"/>
        <v>3356.1304090229996</v>
      </c>
      <c r="K12" s="45">
        <f t="shared" si="6"/>
        <v>3423.4983750000001</v>
      </c>
      <c r="L12" s="46">
        <f t="shared" si="7"/>
        <v>3573.0480000000002</v>
      </c>
      <c r="M12" s="44">
        <f t="shared" si="8"/>
        <v>4262.2856194592096</v>
      </c>
      <c r="N12" s="45">
        <f t="shared" si="9"/>
        <v>5135.2475625000006</v>
      </c>
      <c r="O12" s="46">
        <f t="shared" si="10"/>
        <v>7146.0960000000005</v>
      </c>
      <c r="P12" s="40"/>
      <c r="Q12" s="40"/>
      <c r="R12" s="40"/>
    </row>
    <row r="13" spans="1:21">
      <c r="A13" s="9">
        <v>5</v>
      </c>
      <c r="B13" s="5">
        <v>43644</v>
      </c>
      <c r="C13" s="47">
        <v>2</v>
      </c>
      <c r="D13" s="57">
        <v>0</v>
      </c>
      <c r="E13" s="58">
        <v>0</v>
      </c>
      <c r="F13" s="59">
        <v>0</v>
      </c>
      <c r="G13" s="22">
        <f t="shared" si="2"/>
        <v>116133.29925355921</v>
      </c>
      <c r="H13" s="22">
        <f t="shared" si="3"/>
        <v>119251.8600625</v>
      </c>
      <c r="I13" s="22">
        <f t="shared" si="4"/>
        <v>126247.69600000001</v>
      </c>
      <c r="J13" s="44">
        <f t="shared" ref="J13:J58" si="11">IF(G12="","",G12*0.03)</f>
        <v>3483.998977606776</v>
      </c>
      <c r="K13" s="45">
        <f t="shared" ref="K13:K58" si="12">IF(H12="","",H12*0.03)</f>
        <v>3577.5558018749998</v>
      </c>
      <c r="L13" s="46">
        <f t="shared" ref="L13:L58" si="13">IF(I12="","",I12*0.03)</f>
        <v>3787.4308800000003</v>
      </c>
      <c r="M13" s="44">
        <f t="shared" ref="M13:M58" si="14">IF(D13="","",J13*D13)</f>
        <v>0</v>
      </c>
      <c r="N13" s="45">
        <f t="shared" ref="N13:N58" si="15">IF(E13="","",K13*E13)</f>
        <v>0</v>
      </c>
      <c r="O13" s="46">
        <f t="shared" ref="O13:O58" si="16">IF(F13="","",L13*F13)</f>
        <v>0</v>
      </c>
      <c r="P13" s="40" t="s">
        <v>64</v>
      </c>
      <c r="Q13" s="40"/>
      <c r="R13" s="40"/>
      <c r="U13" t="s">
        <v>69</v>
      </c>
    </row>
    <row r="14" spans="1:21">
      <c r="A14" s="9">
        <v>6</v>
      </c>
      <c r="B14" s="5">
        <v>43658</v>
      </c>
      <c r="C14" s="47">
        <v>1</v>
      </c>
      <c r="D14" s="57">
        <v>0</v>
      </c>
      <c r="E14" s="58">
        <v>0</v>
      </c>
      <c r="F14" s="59">
        <v>0</v>
      </c>
      <c r="G14" s="22">
        <f t="shared" si="2"/>
        <v>116133.29925355921</v>
      </c>
      <c r="H14" s="22">
        <f t="shared" si="3"/>
        <v>119251.8600625</v>
      </c>
      <c r="I14" s="22">
        <f t="shared" si="4"/>
        <v>126247.69600000001</v>
      </c>
      <c r="J14" s="44">
        <f t="shared" si="11"/>
        <v>3483.998977606776</v>
      </c>
      <c r="K14" s="45">
        <f t="shared" si="12"/>
        <v>3577.5558018749998</v>
      </c>
      <c r="L14" s="46">
        <f t="shared" si="13"/>
        <v>3787.4308800000003</v>
      </c>
      <c r="M14" s="44">
        <f t="shared" si="14"/>
        <v>0</v>
      </c>
      <c r="N14" s="45">
        <f t="shared" si="15"/>
        <v>0</v>
      </c>
      <c r="O14" s="46">
        <f t="shared" si="16"/>
        <v>0</v>
      </c>
      <c r="P14" s="40" t="s">
        <v>65</v>
      </c>
      <c r="Q14" s="40"/>
      <c r="R14" s="40"/>
    </row>
    <row r="15" spans="1:21">
      <c r="A15" s="9">
        <v>7</v>
      </c>
      <c r="B15" s="5">
        <v>43585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120557.97795511982</v>
      </c>
      <c r="H15" s="22">
        <f t="shared" si="3"/>
        <v>124618.19376531249</v>
      </c>
      <c r="I15" s="22">
        <f t="shared" si="4"/>
        <v>133822.55776000003</v>
      </c>
      <c r="J15" s="44">
        <f t="shared" si="11"/>
        <v>3483.998977606776</v>
      </c>
      <c r="K15" s="45">
        <f t="shared" si="12"/>
        <v>3577.5558018749998</v>
      </c>
      <c r="L15" s="46">
        <f t="shared" si="13"/>
        <v>3787.4308800000003</v>
      </c>
      <c r="M15" s="44">
        <f t="shared" si="14"/>
        <v>4424.6787015606051</v>
      </c>
      <c r="N15" s="45">
        <f t="shared" si="15"/>
        <v>5366.3337028124997</v>
      </c>
      <c r="O15" s="46">
        <f t="shared" si="16"/>
        <v>7574.8617600000007</v>
      </c>
      <c r="P15" s="40"/>
      <c r="Q15" s="40"/>
      <c r="R15" s="40"/>
    </row>
    <row r="16" spans="1:21">
      <c r="A16" s="9">
        <v>8</v>
      </c>
      <c r="B16" s="5">
        <v>43286</v>
      </c>
      <c r="C16" s="47">
        <v>1</v>
      </c>
      <c r="D16" s="57">
        <v>1.27</v>
      </c>
      <c r="E16" s="58">
        <v>1.5</v>
      </c>
      <c r="F16" s="99">
        <v>2</v>
      </c>
      <c r="G16" s="22">
        <f t="shared" si="2"/>
        <v>125151.23691520988</v>
      </c>
      <c r="H16" s="22">
        <f t="shared" si="3"/>
        <v>130226.01248475155</v>
      </c>
      <c r="I16" s="22">
        <f t="shared" si="4"/>
        <v>141851.91122560002</v>
      </c>
      <c r="J16" s="44">
        <f t="shared" si="11"/>
        <v>3616.7393386535941</v>
      </c>
      <c r="K16" s="45">
        <f t="shared" si="12"/>
        <v>3738.5458129593744</v>
      </c>
      <c r="L16" s="46">
        <f t="shared" si="13"/>
        <v>4014.6767328000005</v>
      </c>
      <c r="M16" s="44">
        <f t="shared" si="14"/>
        <v>4593.2589600900646</v>
      </c>
      <c r="N16" s="45">
        <f t="shared" si="15"/>
        <v>5607.8187194390612</v>
      </c>
      <c r="O16" s="46">
        <f t="shared" si="16"/>
        <v>8029.3534656000011</v>
      </c>
      <c r="P16" s="40"/>
      <c r="Q16" s="40"/>
      <c r="R16" s="40"/>
    </row>
    <row r="17" spans="1:18">
      <c r="A17" s="9">
        <v>9</v>
      </c>
      <c r="B17" s="5">
        <v>42955</v>
      </c>
      <c r="C17" s="47">
        <v>2</v>
      </c>
      <c r="D17" s="57">
        <v>1.27</v>
      </c>
      <c r="E17" s="58">
        <v>1.5</v>
      </c>
      <c r="F17" s="99">
        <v>2</v>
      </c>
      <c r="G17" s="22">
        <f t="shared" si="2"/>
        <v>129919.49904167937</v>
      </c>
      <c r="H17" s="22">
        <f t="shared" si="3"/>
        <v>136086.18304656536</v>
      </c>
      <c r="I17" s="22">
        <f t="shared" si="4"/>
        <v>150363.02589913603</v>
      </c>
      <c r="J17" s="44">
        <f t="shared" si="11"/>
        <v>3754.5371074562963</v>
      </c>
      <c r="K17" s="45">
        <f t="shared" si="12"/>
        <v>3906.7803745425463</v>
      </c>
      <c r="L17" s="46">
        <f t="shared" si="13"/>
        <v>4255.5573367680008</v>
      </c>
      <c r="M17" s="44">
        <f t="shared" si="14"/>
        <v>4768.2621264694963</v>
      </c>
      <c r="N17" s="45">
        <f t="shared" si="15"/>
        <v>5860.1705618138194</v>
      </c>
      <c r="O17" s="46">
        <f t="shared" si="16"/>
        <v>8511.1146735360016</v>
      </c>
      <c r="P17" s="40"/>
      <c r="Q17" s="40"/>
      <c r="R17" s="40"/>
    </row>
    <row r="18" spans="1:18">
      <c r="A18" s="9">
        <v>10</v>
      </c>
      <c r="B18" s="5">
        <v>42755</v>
      </c>
      <c r="C18" s="47">
        <v>2</v>
      </c>
      <c r="D18" s="57">
        <v>1.27</v>
      </c>
      <c r="E18" s="58">
        <v>1.5</v>
      </c>
      <c r="F18" s="99">
        <v>2</v>
      </c>
      <c r="G18" s="22">
        <f t="shared" si="2"/>
        <v>134869.43195516735</v>
      </c>
      <c r="H18" s="22">
        <f t="shared" si="3"/>
        <v>142210.06128366079</v>
      </c>
      <c r="I18" s="22">
        <f t="shared" si="4"/>
        <v>159384.80745308418</v>
      </c>
      <c r="J18" s="44">
        <f t="shared" si="11"/>
        <v>3897.5849712503809</v>
      </c>
      <c r="K18" s="45">
        <f t="shared" si="12"/>
        <v>4082.5854913969606</v>
      </c>
      <c r="L18" s="46">
        <f t="shared" si="13"/>
        <v>4510.8907769740808</v>
      </c>
      <c r="M18" s="44">
        <f t="shared" si="14"/>
        <v>4949.9329134879836</v>
      </c>
      <c r="N18" s="45">
        <f t="shared" si="15"/>
        <v>6123.8782370954414</v>
      </c>
      <c r="O18" s="46">
        <f t="shared" si="16"/>
        <v>9021.7815539481617</v>
      </c>
      <c r="P18" s="40"/>
      <c r="Q18" s="40"/>
      <c r="R18" s="40"/>
    </row>
    <row r="19" spans="1:18">
      <c r="A19" s="9">
        <v>11</v>
      </c>
      <c r="B19" s="5">
        <v>42684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140007.95731265924</v>
      </c>
      <c r="H19" s="22">
        <f t="shared" si="3"/>
        <v>148609.51404142551</v>
      </c>
      <c r="I19" s="22">
        <f t="shared" si="4"/>
        <v>168947.89590026924</v>
      </c>
      <c r="J19" s="44">
        <f t="shared" si="11"/>
        <v>4046.0829586550203</v>
      </c>
      <c r="K19" s="45">
        <f t="shared" si="12"/>
        <v>4266.3018385098239</v>
      </c>
      <c r="L19" s="46">
        <f t="shared" si="13"/>
        <v>4781.5442235925257</v>
      </c>
      <c r="M19" s="44">
        <f t="shared" si="14"/>
        <v>5138.5253574918761</v>
      </c>
      <c r="N19" s="45">
        <f t="shared" si="15"/>
        <v>6399.4527577647359</v>
      </c>
      <c r="O19" s="46">
        <f t="shared" si="16"/>
        <v>9563.0884471850513</v>
      </c>
      <c r="P19" s="40"/>
      <c r="Q19" s="40"/>
      <c r="R19" s="40"/>
    </row>
    <row r="20" spans="1:18">
      <c r="A20" s="9">
        <v>12</v>
      </c>
      <c r="B20" s="5">
        <v>42173</v>
      </c>
      <c r="C20" s="47">
        <v>2</v>
      </c>
      <c r="D20" s="57">
        <v>1.27</v>
      </c>
      <c r="E20" s="58">
        <v>1.5</v>
      </c>
      <c r="F20" s="59">
        <v>2</v>
      </c>
      <c r="G20" s="22">
        <f t="shared" si="2"/>
        <v>145342.26048627155</v>
      </c>
      <c r="H20" s="22">
        <f t="shared" si="3"/>
        <v>155296.94217328966</v>
      </c>
      <c r="I20" s="22">
        <f t="shared" si="4"/>
        <v>179084.7696542854</v>
      </c>
      <c r="J20" s="44">
        <f t="shared" si="11"/>
        <v>4200.2387193797767</v>
      </c>
      <c r="K20" s="45">
        <f t="shared" si="12"/>
        <v>4458.2854212427656</v>
      </c>
      <c r="L20" s="46">
        <f t="shared" si="13"/>
        <v>5068.4368770080773</v>
      </c>
      <c r="M20" s="44">
        <f t="shared" si="14"/>
        <v>5334.3031736123166</v>
      </c>
      <c r="N20" s="45">
        <f t="shared" si="15"/>
        <v>6687.4281318641479</v>
      </c>
      <c r="O20" s="46">
        <f t="shared" si="16"/>
        <v>10136.873754016155</v>
      </c>
      <c r="P20" s="40"/>
      <c r="Q20" s="40"/>
      <c r="R20" s="40"/>
    </row>
    <row r="21" spans="1:18">
      <c r="A21" s="9">
        <v>13</v>
      </c>
      <c r="B21" s="5">
        <v>41971</v>
      </c>
      <c r="C21" s="47">
        <v>1</v>
      </c>
      <c r="D21" s="57">
        <v>1.27</v>
      </c>
      <c r="E21" s="58">
        <v>1.5</v>
      </c>
      <c r="F21" s="59">
        <v>2</v>
      </c>
      <c r="G21" s="22">
        <f t="shared" si="2"/>
        <v>150879.8006107985</v>
      </c>
      <c r="H21" s="22">
        <f t="shared" si="3"/>
        <v>162285.3045710877</v>
      </c>
      <c r="I21" s="22">
        <f t="shared" si="4"/>
        <v>189829.85583354253</v>
      </c>
      <c r="J21" s="44">
        <f t="shared" si="11"/>
        <v>4360.2678145881464</v>
      </c>
      <c r="K21" s="45">
        <f t="shared" si="12"/>
        <v>4658.9082651986892</v>
      </c>
      <c r="L21" s="46">
        <f t="shared" si="13"/>
        <v>5372.5430896285616</v>
      </c>
      <c r="M21" s="44">
        <f t="shared" si="14"/>
        <v>5537.5401245269459</v>
      </c>
      <c r="N21" s="45">
        <f t="shared" si="15"/>
        <v>6988.3623977980333</v>
      </c>
      <c r="O21" s="46">
        <f t="shared" si="16"/>
        <v>10745.086179257123</v>
      </c>
      <c r="P21" s="40"/>
      <c r="Q21" s="40"/>
      <c r="R21" s="40"/>
    </row>
    <row r="22" spans="1:18">
      <c r="A22" s="9">
        <v>14</v>
      </c>
      <c r="B22" s="5">
        <v>41519</v>
      </c>
      <c r="C22" s="47">
        <v>1</v>
      </c>
      <c r="D22" s="57">
        <v>1.27</v>
      </c>
      <c r="E22" s="58">
        <v>1.5</v>
      </c>
      <c r="F22" s="59">
        <v>2</v>
      </c>
      <c r="G22" s="22">
        <f t="shared" si="2"/>
        <v>156628.32101406992</v>
      </c>
      <c r="H22" s="22">
        <f t="shared" si="3"/>
        <v>169588.14327678666</v>
      </c>
      <c r="I22" s="22">
        <f t="shared" si="4"/>
        <v>201219.64718355509</v>
      </c>
      <c r="J22" s="44">
        <f t="shared" si="11"/>
        <v>4526.3940183239547</v>
      </c>
      <c r="K22" s="45">
        <f t="shared" si="12"/>
        <v>4868.5591371326309</v>
      </c>
      <c r="L22" s="46">
        <f t="shared" si="13"/>
        <v>5694.8956750062762</v>
      </c>
      <c r="M22" s="44">
        <f t="shared" si="14"/>
        <v>5748.5204032714228</v>
      </c>
      <c r="N22" s="45">
        <f t="shared" si="15"/>
        <v>7302.8387056989468</v>
      </c>
      <c r="O22" s="46">
        <f t="shared" si="16"/>
        <v>11389.791350012552</v>
      </c>
      <c r="P22" s="40"/>
      <c r="Q22" s="40"/>
      <c r="R22" s="40"/>
    </row>
    <row r="23" spans="1:18">
      <c r="A23" s="9">
        <v>15</v>
      </c>
      <c r="B23" s="5">
        <v>41243</v>
      </c>
      <c r="C23" s="47">
        <v>1</v>
      </c>
      <c r="D23" s="57">
        <v>1.27</v>
      </c>
      <c r="E23" s="58">
        <v>1.5</v>
      </c>
      <c r="F23" s="59">
        <v>2</v>
      </c>
      <c r="G23" s="22">
        <f t="shared" si="2"/>
        <v>162595.86004470597</v>
      </c>
      <c r="H23" s="22">
        <f t="shared" si="3"/>
        <v>177219.60972424207</v>
      </c>
      <c r="I23" s="22">
        <f t="shared" si="4"/>
        <v>213292.82601456839</v>
      </c>
      <c r="J23" s="44">
        <f t="shared" si="11"/>
        <v>4698.8496304220971</v>
      </c>
      <c r="K23" s="45">
        <f t="shared" si="12"/>
        <v>5087.6442983035995</v>
      </c>
      <c r="L23" s="46">
        <f t="shared" si="13"/>
        <v>6036.5894155066526</v>
      </c>
      <c r="M23" s="44">
        <f t="shared" si="14"/>
        <v>5967.5390306360632</v>
      </c>
      <c r="N23" s="45">
        <f t="shared" si="15"/>
        <v>7631.4664474553992</v>
      </c>
      <c r="O23" s="46">
        <f t="shared" si="16"/>
        <v>12073.178831013305</v>
      </c>
      <c r="P23" s="40"/>
      <c r="Q23" s="40"/>
      <c r="R23" s="40"/>
    </row>
    <row r="24" spans="1:18">
      <c r="A24" s="9">
        <v>16</v>
      </c>
      <c r="B24" s="5">
        <v>41059</v>
      </c>
      <c r="C24" s="47">
        <v>2</v>
      </c>
      <c r="D24" s="57">
        <v>1.27</v>
      </c>
      <c r="E24" s="58">
        <v>1.5</v>
      </c>
      <c r="F24" s="59">
        <v>2</v>
      </c>
      <c r="G24" s="22">
        <f t="shared" si="2"/>
        <v>168790.76231240926</v>
      </c>
      <c r="H24" s="22">
        <f t="shared" si="3"/>
        <v>185194.49216183295</v>
      </c>
      <c r="I24" s="22">
        <f t="shared" si="4"/>
        <v>226090.3955754425</v>
      </c>
      <c r="J24" s="44">
        <f t="shared" si="11"/>
        <v>4877.8758013411789</v>
      </c>
      <c r="K24" s="45">
        <f t="shared" si="12"/>
        <v>5316.588291727262</v>
      </c>
      <c r="L24" s="46">
        <f t="shared" si="13"/>
        <v>6398.7847804370513</v>
      </c>
      <c r="M24" s="44">
        <f t="shared" si="14"/>
        <v>6194.9022677032972</v>
      </c>
      <c r="N24" s="45">
        <f t="shared" si="15"/>
        <v>7974.8824375908935</v>
      </c>
      <c r="O24" s="46">
        <f t="shared" si="16"/>
        <v>12797.569560874103</v>
      </c>
      <c r="P24" s="40"/>
      <c r="Q24" s="40"/>
      <c r="R24" s="40"/>
    </row>
    <row r="25" spans="1:18">
      <c r="A25" s="9">
        <v>17</v>
      </c>
      <c r="B25" s="5">
        <v>40457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175221.69035651206</v>
      </c>
      <c r="H25" s="22">
        <f t="shared" si="3"/>
        <v>193528.24430911543</v>
      </c>
      <c r="I25" s="22">
        <f t="shared" si="4"/>
        <v>239655.81930996905</v>
      </c>
      <c r="J25" s="44">
        <f t="shared" si="11"/>
        <v>5063.7228693722782</v>
      </c>
      <c r="K25" s="45">
        <f t="shared" si="12"/>
        <v>5555.834764854988</v>
      </c>
      <c r="L25" s="46">
        <f t="shared" si="13"/>
        <v>6782.7118672632751</v>
      </c>
      <c r="M25" s="44">
        <f t="shared" si="14"/>
        <v>6430.9280441027931</v>
      </c>
      <c r="N25" s="45">
        <f t="shared" si="15"/>
        <v>8333.752147282481</v>
      </c>
      <c r="O25" s="46">
        <f t="shared" si="16"/>
        <v>13565.42373452655</v>
      </c>
      <c r="P25" s="40"/>
      <c r="Q25" s="40"/>
      <c r="R25" s="40"/>
    </row>
    <row r="26" spans="1:18">
      <c r="A26" s="9">
        <v>18</v>
      </c>
      <c r="B26" s="5">
        <v>40050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181897.63675909516</v>
      </c>
      <c r="H26" s="22">
        <f t="shared" si="3"/>
        <v>202237.01530302563</v>
      </c>
      <c r="I26" s="22">
        <f t="shared" si="4"/>
        <v>254035.16846856719</v>
      </c>
      <c r="J26" s="44">
        <f t="shared" si="11"/>
        <v>5256.6507106953613</v>
      </c>
      <c r="K26" s="45">
        <f t="shared" si="12"/>
        <v>5805.8473292734625</v>
      </c>
      <c r="L26" s="46">
        <f t="shared" si="13"/>
        <v>7189.6745792990714</v>
      </c>
      <c r="M26" s="44">
        <f t="shared" si="14"/>
        <v>6675.9464025831094</v>
      </c>
      <c r="N26" s="45">
        <f t="shared" si="15"/>
        <v>8708.7709939101933</v>
      </c>
      <c r="O26" s="46">
        <f t="shared" si="16"/>
        <v>14379.349158598143</v>
      </c>
      <c r="P26" s="40"/>
      <c r="Q26" s="40"/>
      <c r="R26" s="40"/>
    </row>
    <row r="27" spans="1:18">
      <c r="A27" s="9">
        <v>19</v>
      </c>
      <c r="B27" s="5">
        <v>39791</v>
      </c>
      <c r="C27" s="47">
        <v>2</v>
      </c>
      <c r="D27" s="57">
        <v>1.27</v>
      </c>
      <c r="E27" s="58">
        <v>1.5</v>
      </c>
      <c r="F27" s="59">
        <v>2</v>
      </c>
      <c r="G27" s="22">
        <f t="shared" si="2"/>
        <v>188827.93671961667</v>
      </c>
      <c r="H27" s="22">
        <f t="shared" si="3"/>
        <v>211337.68099166179</v>
      </c>
      <c r="I27" s="22">
        <f t="shared" si="4"/>
        <v>269277.27857668122</v>
      </c>
      <c r="J27" s="44">
        <f t="shared" si="11"/>
        <v>5456.9291027728541</v>
      </c>
      <c r="K27" s="45">
        <f t="shared" si="12"/>
        <v>6067.1104590907689</v>
      </c>
      <c r="L27" s="46">
        <f t="shared" si="13"/>
        <v>7621.0550540570157</v>
      </c>
      <c r="M27" s="44">
        <f t="shared" si="14"/>
        <v>6930.2999605215246</v>
      </c>
      <c r="N27" s="45">
        <f t="shared" si="15"/>
        <v>9100.6656886361525</v>
      </c>
      <c r="O27" s="46">
        <f t="shared" si="16"/>
        <v>15242.110108114031</v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>
        <f t="shared" si="11"/>
        <v>5664.8381015884997</v>
      </c>
      <c r="K28" s="45">
        <f t="shared" si="12"/>
        <v>6340.1304297498536</v>
      </c>
      <c r="L28" s="46">
        <f t="shared" si="13"/>
        <v>8078.3183573004362</v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59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59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59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59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58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58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58"/>
      <c r="F41" s="59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58"/>
      <c r="F42" s="59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58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58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59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9.5" thickBot="1">
      <c r="A58" s="9">
        <v>50</v>
      </c>
      <c r="B58" s="6"/>
      <c r="C58" s="51"/>
      <c r="D58" s="60"/>
      <c r="E58" s="61"/>
      <c r="F58" s="62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9.5" thickBot="1">
      <c r="A59" s="9"/>
      <c r="B59" s="93" t="s">
        <v>5</v>
      </c>
      <c r="C59" s="94"/>
      <c r="D59" s="7">
        <f>COUNTIF(D9:D58,1.27)</f>
        <v>17</v>
      </c>
      <c r="E59" s="7">
        <f>COUNTIF(E9:E58,1.5)</f>
        <v>17</v>
      </c>
      <c r="F59" s="8">
        <f>COUNTIF(F9:F58,2)</f>
        <v>17</v>
      </c>
      <c r="G59" s="69">
        <f>M59+G8</f>
        <v>188827.9367196167</v>
      </c>
      <c r="H59" s="70">
        <f>N59+H8</f>
        <v>211337.68099166179</v>
      </c>
      <c r="I59" s="71">
        <f>O59+I8</f>
        <v>269277.27857668116</v>
      </c>
      <c r="J59" s="66" t="s">
        <v>30</v>
      </c>
      <c r="K59" s="67">
        <f>B58-B9</f>
        <v>-44367</v>
      </c>
      <c r="L59" s="68" t="s">
        <v>31</v>
      </c>
      <c r="M59" s="79">
        <f>SUM(M9:M58)</f>
        <v>88827.936719616715</v>
      </c>
      <c r="N59" s="80">
        <f>SUM(N9:N58)</f>
        <v>111337.68099166179</v>
      </c>
      <c r="O59" s="81">
        <f>SUM(O9:O58)</f>
        <v>169277.27857668119</v>
      </c>
    </row>
    <row r="60" spans="1:15" ht="19.5" thickBot="1">
      <c r="A60" s="9"/>
      <c r="B60" s="87" t="s">
        <v>6</v>
      </c>
      <c r="C60" s="88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85" t="s">
        <v>29</v>
      </c>
      <c r="H60" s="86"/>
      <c r="I60" s="92"/>
      <c r="J60" s="85" t="s">
        <v>32</v>
      </c>
      <c r="K60" s="86"/>
      <c r="L60" s="92"/>
      <c r="M60" s="9"/>
      <c r="N60" s="3"/>
      <c r="O60" s="4"/>
    </row>
    <row r="61" spans="1:15" ht="19.5" thickBot="1">
      <c r="A61" s="9"/>
      <c r="B61" s="87" t="s">
        <v>34</v>
      </c>
      <c r="C61" s="88"/>
      <c r="D61" s="7">
        <f>COUNTIF(D9:D58,0)</f>
        <v>2</v>
      </c>
      <c r="E61" s="7">
        <f>COUNTIF(E9:E58,0)</f>
        <v>2</v>
      </c>
      <c r="F61" s="7">
        <f>COUNTIF(F9:F58,0)</f>
        <v>2</v>
      </c>
      <c r="G61" s="75">
        <f>G59/G8</f>
        <v>1.8882793671961671</v>
      </c>
      <c r="H61" s="76">
        <f t="shared" ref="H61" si="21">H59/H8</f>
        <v>2.1133768099166179</v>
      </c>
      <c r="I61" s="77">
        <f>I59/I8</f>
        <v>2.6927727857668118</v>
      </c>
      <c r="J61" s="64">
        <f>(G61-100%)*30/K59</f>
        <v>-6.0063517965796675E-4</v>
      </c>
      <c r="K61" s="64">
        <f>(H61-100%)*30/K59</f>
        <v>-7.5284117243668805E-4</v>
      </c>
      <c r="L61" s="65">
        <f>(I61-100%)*30/K59</f>
        <v>-1.1446161239886481E-3</v>
      </c>
      <c r="M61" s="10"/>
      <c r="N61" s="2"/>
      <c r="O61" s="11"/>
    </row>
    <row r="62" spans="1:15" ht="19.5" thickBot="1">
      <c r="A62" s="3"/>
      <c r="B62" s="85" t="s">
        <v>4</v>
      </c>
      <c r="C62" s="86"/>
      <c r="D62" s="78">
        <f t="shared" ref="D62:E62" si="22">D59/(D59+D60+D61)</f>
        <v>0.89473684210526316</v>
      </c>
      <c r="E62" s="73">
        <f t="shared" si="22"/>
        <v>0.89473684210526316</v>
      </c>
      <c r="F62" s="74">
        <f>F59/(F59+F60+F61)</f>
        <v>0.89473684210526316</v>
      </c>
    </row>
    <row r="64" spans="1:15">
      <c r="D64" s="72"/>
      <c r="E64" s="72"/>
      <c r="F64" s="72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DE79A3B5-4ACF-4162-9A2B-E849BE13E18D}">
          <x14:formula1>
            <xm:f>Sheet1!$A$2:$A$40</xm:f>
          </x14:formula1>
          <xm:sqref>C1</xm:sqref>
        </x14:dataValidation>
        <x14:dataValidation type="list" allowBlank="1" showInputMessage="1" showErrorMessage="1" xr:uid="{9010CFD5-3286-4CAA-B24F-B9C528D72789}">
          <x14:formula1>
            <xm:f>Sheet1!$B$3:$B$13</xm:f>
          </x14:formula1>
          <xm:sqref>C2</xm:sqref>
        </x14:dataValidation>
        <x14:dataValidation type="list" allowBlank="1" showInputMessage="1" showErrorMessage="1" xr:uid="{791B6336-F12F-44D8-9030-278B994C8A83}">
          <x14:formula1>
            <xm:f>Sheet1!$C$2:$C$4</xm:f>
          </x14:formula1>
          <xm:sqref>D9:D58</xm:sqref>
        </x14:dataValidation>
        <x14:dataValidation type="list" allowBlank="1" showInputMessage="1" showErrorMessage="1" xr:uid="{6D6DBF1B-75BA-46AF-9B84-BB804860F887}">
          <x14:formula1>
            <xm:f>Sheet1!$C$5:$C$7</xm:f>
          </x14:formula1>
          <xm:sqref>E9:E58</xm:sqref>
        </x14:dataValidation>
        <x14:dataValidation type="list" allowBlank="1" showInputMessage="1" showErrorMessage="1" xr:uid="{36D3F6C5-9A08-4A12-868D-4DC9FCFBBC17}">
          <x14:formula1>
            <xm:f>Sheet1!$C$8:$C$10</xm:f>
          </x14:formula1>
          <xm:sqref>F9:F58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I1118"/>
  <sheetViews>
    <sheetView topLeftCell="A1078" zoomScale="80" zoomScaleNormal="80" workbookViewId="0">
      <selection activeCell="A1120" sqref="A1120"/>
    </sheetView>
  </sheetViews>
  <sheetFormatPr defaultColWidth="8.125" defaultRowHeight="14.25"/>
  <cols>
    <col min="1" max="1" width="6.625" style="53" customWidth="1"/>
    <col min="2" max="2" width="12" style="52" customWidth="1"/>
    <col min="3" max="256" width="8.125" style="52"/>
    <col min="257" max="257" width="6.625" style="52" customWidth="1"/>
    <col min="258" max="258" width="7.25" style="52" customWidth="1"/>
    <col min="259" max="512" width="8.125" style="52"/>
    <col min="513" max="513" width="6.625" style="52" customWidth="1"/>
    <col min="514" max="514" width="7.25" style="52" customWidth="1"/>
    <col min="515" max="768" width="8.125" style="52"/>
    <col min="769" max="769" width="6.625" style="52" customWidth="1"/>
    <col min="770" max="770" width="7.25" style="52" customWidth="1"/>
    <col min="771" max="1024" width="8.125" style="52"/>
    <col min="1025" max="1025" width="6.625" style="52" customWidth="1"/>
    <col min="1026" max="1026" width="7.25" style="52" customWidth="1"/>
    <col min="1027" max="1280" width="8.125" style="52"/>
    <col min="1281" max="1281" width="6.625" style="52" customWidth="1"/>
    <col min="1282" max="1282" width="7.25" style="52" customWidth="1"/>
    <col min="1283" max="1536" width="8.125" style="52"/>
    <col min="1537" max="1537" width="6.625" style="52" customWidth="1"/>
    <col min="1538" max="1538" width="7.25" style="52" customWidth="1"/>
    <col min="1539" max="1792" width="8.125" style="52"/>
    <col min="1793" max="1793" width="6.625" style="52" customWidth="1"/>
    <col min="1794" max="1794" width="7.25" style="52" customWidth="1"/>
    <col min="1795" max="2048" width="8.125" style="52"/>
    <col min="2049" max="2049" width="6.625" style="52" customWidth="1"/>
    <col min="2050" max="2050" width="7.25" style="52" customWidth="1"/>
    <col min="2051" max="2304" width="8.125" style="52"/>
    <col min="2305" max="2305" width="6.625" style="52" customWidth="1"/>
    <col min="2306" max="2306" width="7.25" style="52" customWidth="1"/>
    <col min="2307" max="2560" width="8.125" style="52"/>
    <col min="2561" max="2561" width="6.625" style="52" customWidth="1"/>
    <col min="2562" max="2562" width="7.25" style="52" customWidth="1"/>
    <col min="2563" max="2816" width="8.125" style="52"/>
    <col min="2817" max="2817" width="6.625" style="52" customWidth="1"/>
    <col min="2818" max="2818" width="7.25" style="52" customWidth="1"/>
    <col min="2819" max="3072" width="8.125" style="52"/>
    <col min="3073" max="3073" width="6.625" style="52" customWidth="1"/>
    <col min="3074" max="3074" width="7.25" style="52" customWidth="1"/>
    <col min="3075" max="3328" width="8.125" style="52"/>
    <col min="3329" max="3329" width="6.625" style="52" customWidth="1"/>
    <col min="3330" max="3330" width="7.25" style="52" customWidth="1"/>
    <col min="3331" max="3584" width="8.125" style="52"/>
    <col min="3585" max="3585" width="6.625" style="52" customWidth="1"/>
    <col min="3586" max="3586" width="7.25" style="52" customWidth="1"/>
    <col min="3587" max="3840" width="8.125" style="52"/>
    <col min="3841" max="3841" width="6.625" style="52" customWidth="1"/>
    <col min="3842" max="3842" width="7.25" style="52" customWidth="1"/>
    <col min="3843" max="4096" width="8.125" style="52"/>
    <col min="4097" max="4097" width="6.625" style="52" customWidth="1"/>
    <col min="4098" max="4098" width="7.25" style="52" customWidth="1"/>
    <col min="4099" max="4352" width="8.125" style="52"/>
    <col min="4353" max="4353" width="6.625" style="52" customWidth="1"/>
    <col min="4354" max="4354" width="7.25" style="52" customWidth="1"/>
    <col min="4355" max="4608" width="8.125" style="52"/>
    <col min="4609" max="4609" width="6.625" style="52" customWidth="1"/>
    <col min="4610" max="4610" width="7.25" style="52" customWidth="1"/>
    <col min="4611" max="4864" width="8.125" style="52"/>
    <col min="4865" max="4865" width="6.625" style="52" customWidth="1"/>
    <col min="4866" max="4866" width="7.25" style="52" customWidth="1"/>
    <col min="4867" max="5120" width="8.125" style="52"/>
    <col min="5121" max="5121" width="6.625" style="52" customWidth="1"/>
    <col min="5122" max="5122" width="7.25" style="52" customWidth="1"/>
    <col min="5123" max="5376" width="8.125" style="52"/>
    <col min="5377" max="5377" width="6.625" style="52" customWidth="1"/>
    <col min="5378" max="5378" width="7.25" style="52" customWidth="1"/>
    <col min="5379" max="5632" width="8.125" style="52"/>
    <col min="5633" max="5633" width="6.625" style="52" customWidth="1"/>
    <col min="5634" max="5634" width="7.25" style="52" customWidth="1"/>
    <col min="5635" max="5888" width="8.125" style="52"/>
    <col min="5889" max="5889" width="6.625" style="52" customWidth="1"/>
    <col min="5890" max="5890" width="7.25" style="52" customWidth="1"/>
    <col min="5891" max="6144" width="8.125" style="52"/>
    <col min="6145" max="6145" width="6.625" style="52" customWidth="1"/>
    <col min="6146" max="6146" width="7.25" style="52" customWidth="1"/>
    <col min="6147" max="6400" width="8.125" style="52"/>
    <col min="6401" max="6401" width="6.625" style="52" customWidth="1"/>
    <col min="6402" max="6402" width="7.25" style="52" customWidth="1"/>
    <col min="6403" max="6656" width="8.125" style="52"/>
    <col min="6657" max="6657" width="6.625" style="52" customWidth="1"/>
    <col min="6658" max="6658" width="7.25" style="52" customWidth="1"/>
    <col min="6659" max="6912" width="8.125" style="52"/>
    <col min="6913" max="6913" width="6.625" style="52" customWidth="1"/>
    <col min="6914" max="6914" width="7.25" style="52" customWidth="1"/>
    <col min="6915" max="7168" width="8.125" style="52"/>
    <col min="7169" max="7169" width="6.625" style="52" customWidth="1"/>
    <col min="7170" max="7170" width="7.25" style="52" customWidth="1"/>
    <col min="7171" max="7424" width="8.125" style="52"/>
    <col min="7425" max="7425" width="6.625" style="52" customWidth="1"/>
    <col min="7426" max="7426" width="7.25" style="52" customWidth="1"/>
    <col min="7427" max="7680" width="8.125" style="52"/>
    <col min="7681" max="7681" width="6.625" style="52" customWidth="1"/>
    <col min="7682" max="7682" width="7.25" style="52" customWidth="1"/>
    <col min="7683" max="7936" width="8.125" style="52"/>
    <col min="7937" max="7937" width="6.625" style="52" customWidth="1"/>
    <col min="7938" max="7938" width="7.25" style="52" customWidth="1"/>
    <col min="7939" max="8192" width="8.125" style="52"/>
    <col min="8193" max="8193" width="6.625" style="52" customWidth="1"/>
    <col min="8194" max="8194" width="7.25" style="52" customWidth="1"/>
    <col min="8195" max="8448" width="8.125" style="52"/>
    <col min="8449" max="8449" width="6.625" style="52" customWidth="1"/>
    <col min="8450" max="8450" width="7.25" style="52" customWidth="1"/>
    <col min="8451" max="8704" width="8.125" style="52"/>
    <col min="8705" max="8705" width="6.625" style="52" customWidth="1"/>
    <col min="8706" max="8706" width="7.25" style="52" customWidth="1"/>
    <col min="8707" max="8960" width="8.125" style="52"/>
    <col min="8961" max="8961" width="6.625" style="52" customWidth="1"/>
    <col min="8962" max="8962" width="7.25" style="52" customWidth="1"/>
    <col min="8963" max="9216" width="8.125" style="52"/>
    <col min="9217" max="9217" width="6.625" style="52" customWidth="1"/>
    <col min="9218" max="9218" width="7.25" style="52" customWidth="1"/>
    <col min="9219" max="9472" width="8.125" style="52"/>
    <col min="9473" max="9473" width="6.625" style="52" customWidth="1"/>
    <col min="9474" max="9474" width="7.25" style="52" customWidth="1"/>
    <col min="9475" max="9728" width="8.125" style="52"/>
    <col min="9729" max="9729" width="6.625" style="52" customWidth="1"/>
    <col min="9730" max="9730" width="7.25" style="52" customWidth="1"/>
    <col min="9731" max="9984" width="8.125" style="52"/>
    <col min="9985" max="9985" width="6.625" style="52" customWidth="1"/>
    <col min="9986" max="9986" width="7.25" style="52" customWidth="1"/>
    <col min="9987" max="10240" width="8.125" style="52"/>
    <col min="10241" max="10241" width="6.625" style="52" customWidth="1"/>
    <col min="10242" max="10242" width="7.25" style="52" customWidth="1"/>
    <col min="10243" max="10496" width="8.125" style="52"/>
    <col min="10497" max="10497" width="6.625" style="52" customWidth="1"/>
    <col min="10498" max="10498" width="7.25" style="52" customWidth="1"/>
    <col min="10499" max="10752" width="8.125" style="52"/>
    <col min="10753" max="10753" width="6.625" style="52" customWidth="1"/>
    <col min="10754" max="10754" width="7.25" style="52" customWidth="1"/>
    <col min="10755" max="11008" width="8.125" style="52"/>
    <col min="11009" max="11009" width="6.625" style="52" customWidth="1"/>
    <col min="11010" max="11010" width="7.25" style="52" customWidth="1"/>
    <col min="11011" max="11264" width="8.125" style="52"/>
    <col min="11265" max="11265" width="6.625" style="52" customWidth="1"/>
    <col min="11266" max="11266" width="7.25" style="52" customWidth="1"/>
    <col min="11267" max="11520" width="8.125" style="52"/>
    <col min="11521" max="11521" width="6.625" style="52" customWidth="1"/>
    <col min="11522" max="11522" width="7.25" style="52" customWidth="1"/>
    <col min="11523" max="11776" width="8.125" style="52"/>
    <col min="11777" max="11777" width="6.625" style="52" customWidth="1"/>
    <col min="11778" max="11778" width="7.25" style="52" customWidth="1"/>
    <col min="11779" max="12032" width="8.125" style="52"/>
    <col min="12033" max="12033" width="6.625" style="52" customWidth="1"/>
    <col min="12034" max="12034" width="7.25" style="52" customWidth="1"/>
    <col min="12035" max="12288" width="8.125" style="52"/>
    <col min="12289" max="12289" width="6.625" style="52" customWidth="1"/>
    <col min="12290" max="12290" width="7.25" style="52" customWidth="1"/>
    <col min="12291" max="12544" width="8.125" style="52"/>
    <col min="12545" max="12545" width="6.625" style="52" customWidth="1"/>
    <col min="12546" max="12546" width="7.25" style="52" customWidth="1"/>
    <col min="12547" max="12800" width="8.125" style="52"/>
    <col min="12801" max="12801" width="6.625" style="52" customWidth="1"/>
    <col min="12802" max="12802" width="7.25" style="52" customWidth="1"/>
    <col min="12803" max="13056" width="8.125" style="52"/>
    <col min="13057" max="13057" width="6.625" style="52" customWidth="1"/>
    <col min="13058" max="13058" width="7.25" style="52" customWidth="1"/>
    <col min="13059" max="13312" width="8.125" style="52"/>
    <col min="13313" max="13313" width="6.625" style="52" customWidth="1"/>
    <col min="13314" max="13314" width="7.25" style="52" customWidth="1"/>
    <col min="13315" max="13568" width="8.125" style="52"/>
    <col min="13569" max="13569" width="6.625" style="52" customWidth="1"/>
    <col min="13570" max="13570" width="7.25" style="52" customWidth="1"/>
    <col min="13571" max="13824" width="8.125" style="52"/>
    <col min="13825" max="13825" width="6.625" style="52" customWidth="1"/>
    <col min="13826" max="13826" width="7.25" style="52" customWidth="1"/>
    <col min="13827" max="14080" width="8.125" style="52"/>
    <col min="14081" max="14081" width="6.625" style="52" customWidth="1"/>
    <col min="14082" max="14082" width="7.25" style="52" customWidth="1"/>
    <col min="14083" max="14336" width="8.125" style="52"/>
    <col min="14337" max="14337" width="6.625" style="52" customWidth="1"/>
    <col min="14338" max="14338" width="7.25" style="52" customWidth="1"/>
    <col min="14339" max="14592" width="8.125" style="52"/>
    <col min="14593" max="14593" width="6.625" style="52" customWidth="1"/>
    <col min="14594" max="14594" width="7.25" style="52" customWidth="1"/>
    <col min="14595" max="14848" width="8.125" style="52"/>
    <col min="14849" max="14849" width="6.625" style="52" customWidth="1"/>
    <col min="14850" max="14850" width="7.25" style="52" customWidth="1"/>
    <col min="14851" max="15104" width="8.125" style="52"/>
    <col min="15105" max="15105" width="6.625" style="52" customWidth="1"/>
    <col min="15106" max="15106" width="7.25" style="52" customWidth="1"/>
    <col min="15107" max="15360" width="8.125" style="52"/>
    <col min="15361" max="15361" width="6.625" style="52" customWidth="1"/>
    <col min="15362" max="15362" width="7.25" style="52" customWidth="1"/>
    <col min="15363" max="15616" width="8.125" style="52"/>
    <col min="15617" max="15617" width="6.625" style="52" customWidth="1"/>
    <col min="15618" max="15618" width="7.25" style="52" customWidth="1"/>
    <col min="15619" max="15872" width="8.125" style="52"/>
    <col min="15873" max="15873" width="6.625" style="52" customWidth="1"/>
    <col min="15874" max="15874" width="7.25" style="52" customWidth="1"/>
    <col min="15875" max="16128" width="8.125" style="52"/>
    <col min="16129" max="16129" width="6.625" style="52" customWidth="1"/>
    <col min="16130" max="16130" width="7.25" style="52" customWidth="1"/>
    <col min="16131" max="16384" width="8.125" style="52"/>
  </cols>
  <sheetData>
    <row r="1" spans="1:9">
      <c r="A1" s="53">
        <v>1</v>
      </c>
      <c r="I1" s="84"/>
    </row>
    <row r="67" spans="1:1">
      <c r="A67" s="53">
        <v>2</v>
      </c>
    </row>
    <row r="131" spans="1:1">
      <c r="A131" s="53">
        <v>3</v>
      </c>
    </row>
    <row r="195" spans="1:1">
      <c r="A195" s="53">
        <v>4</v>
      </c>
    </row>
    <row r="259" spans="1:1">
      <c r="A259" s="53">
        <v>5</v>
      </c>
    </row>
    <row r="323" spans="1:1">
      <c r="A323" s="53">
        <v>6</v>
      </c>
    </row>
    <row r="387" spans="1:1">
      <c r="A387" s="53">
        <v>7</v>
      </c>
    </row>
    <row r="449" spans="1:1">
      <c r="A449" s="53">
        <v>8</v>
      </c>
    </row>
    <row r="511" spans="1:1">
      <c r="A511" s="53">
        <v>9</v>
      </c>
    </row>
    <row r="573" spans="1:1">
      <c r="A573" s="53">
        <v>10</v>
      </c>
    </row>
    <row r="633" spans="1:1">
      <c r="A633" s="53">
        <v>11</v>
      </c>
    </row>
    <row r="695" spans="1:1">
      <c r="A695" s="53">
        <v>12</v>
      </c>
    </row>
    <row r="756" spans="1:1">
      <c r="A756" s="53">
        <v>13</v>
      </c>
    </row>
    <row r="817" spans="1:2">
      <c r="A817" s="53">
        <v>14</v>
      </c>
      <c r="B817" s="100">
        <v>41519</v>
      </c>
    </row>
    <row r="877" spans="1:2" ht="18.75">
      <c r="A877" s="9">
        <v>15</v>
      </c>
      <c r="B877" s="5">
        <v>41243</v>
      </c>
    </row>
    <row r="937" spans="1:1">
      <c r="A937" s="53">
        <v>16</v>
      </c>
    </row>
    <row r="998" spans="1:1">
      <c r="A998" s="53">
        <v>17</v>
      </c>
    </row>
    <row r="1058" spans="1:1">
      <c r="A1058" s="53">
        <v>18</v>
      </c>
    </row>
    <row r="1118" spans="1:1">
      <c r="A1118" s="53">
        <v>19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zoomScale="145" zoomScaleSheetLayoutView="100" workbookViewId="0">
      <selection activeCell="A22" sqref="A22:J29"/>
    </sheetView>
  </sheetViews>
  <sheetFormatPr defaultColWidth="8.125" defaultRowHeight="13.5"/>
  <cols>
    <col min="1" max="16384" width="8.125" style="52"/>
  </cols>
  <sheetData>
    <row r="1" spans="1:10">
      <c r="A1" s="52" t="s">
        <v>25</v>
      </c>
    </row>
    <row r="2" spans="1:10">
      <c r="A2" s="95"/>
      <c r="B2" s="96"/>
      <c r="C2" s="96"/>
      <c r="D2" s="96"/>
      <c r="E2" s="96"/>
      <c r="F2" s="96"/>
      <c r="G2" s="96"/>
      <c r="H2" s="96"/>
      <c r="I2" s="96"/>
      <c r="J2" s="96"/>
    </row>
    <row r="3" spans="1:10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>
      <c r="A4" s="96"/>
      <c r="B4" s="96"/>
      <c r="C4" s="96"/>
      <c r="D4" s="96"/>
      <c r="E4" s="96"/>
      <c r="F4" s="96"/>
      <c r="G4" s="96"/>
      <c r="H4" s="96"/>
      <c r="I4" s="96"/>
      <c r="J4" s="96"/>
    </row>
    <row r="5" spans="1:10">
      <c r="A5" s="96"/>
      <c r="B5" s="96"/>
      <c r="C5" s="96"/>
      <c r="D5" s="96"/>
      <c r="E5" s="96"/>
      <c r="F5" s="96"/>
      <c r="G5" s="96"/>
      <c r="H5" s="96"/>
      <c r="I5" s="96"/>
      <c r="J5" s="96"/>
    </row>
    <row r="6" spans="1:10">
      <c r="A6" s="96"/>
      <c r="B6" s="96"/>
      <c r="C6" s="96"/>
      <c r="D6" s="96"/>
      <c r="E6" s="96"/>
      <c r="F6" s="96"/>
      <c r="G6" s="96"/>
      <c r="H6" s="96"/>
      <c r="I6" s="96"/>
      <c r="J6" s="96"/>
    </row>
    <row r="7" spans="1:10">
      <c r="A7" s="96"/>
      <c r="B7" s="96"/>
      <c r="C7" s="96"/>
      <c r="D7" s="96"/>
      <c r="E7" s="96"/>
      <c r="F7" s="96"/>
      <c r="G7" s="96"/>
      <c r="H7" s="96"/>
      <c r="I7" s="96"/>
      <c r="J7" s="96"/>
    </row>
    <row r="8" spans="1:10">
      <c r="A8" s="96"/>
      <c r="B8" s="96"/>
      <c r="C8" s="96"/>
      <c r="D8" s="96"/>
      <c r="E8" s="96"/>
      <c r="F8" s="96"/>
      <c r="G8" s="96"/>
      <c r="H8" s="96"/>
      <c r="I8" s="96"/>
      <c r="J8" s="96"/>
    </row>
    <row r="9" spans="1:10">
      <c r="A9" s="96"/>
      <c r="B9" s="96"/>
      <c r="C9" s="96"/>
      <c r="D9" s="96"/>
      <c r="E9" s="96"/>
      <c r="F9" s="96"/>
      <c r="G9" s="96"/>
      <c r="H9" s="96"/>
      <c r="I9" s="96"/>
      <c r="J9" s="96"/>
    </row>
    <row r="11" spans="1:10">
      <c r="A11" s="52" t="s">
        <v>26</v>
      </c>
    </row>
    <row r="12" spans="1:10">
      <c r="A12" s="97" t="s">
        <v>67</v>
      </c>
      <c r="B12" s="98"/>
      <c r="C12" s="98"/>
      <c r="D12" s="98"/>
      <c r="E12" s="98"/>
      <c r="F12" s="98"/>
      <c r="G12" s="98"/>
      <c r="H12" s="98"/>
      <c r="I12" s="98"/>
      <c r="J12" s="98"/>
    </row>
    <row r="13" spans="1:10">
      <c r="A13" s="98"/>
      <c r="B13" s="98"/>
      <c r="C13" s="98"/>
      <c r="D13" s="98"/>
      <c r="E13" s="98"/>
      <c r="F13" s="98"/>
      <c r="G13" s="98"/>
      <c r="H13" s="98"/>
      <c r="I13" s="98"/>
      <c r="J13" s="98"/>
    </row>
    <row r="14" spans="1:10">
      <c r="A14" s="98"/>
      <c r="B14" s="98"/>
      <c r="C14" s="98"/>
      <c r="D14" s="98"/>
      <c r="E14" s="98"/>
      <c r="F14" s="98"/>
      <c r="G14" s="98"/>
      <c r="H14" s="98"/>
      <c r="I14" s="98"/>
      <c r="J14" s="98"/>
    </row>
    <row r="15" spans="1:10">
      <c r="A15" s="98"/>
      <c r="B15" s="98"/>
      <c r="C15" s="98"/>
      <c r="D15" s="98"/>
      <c r="E15" s="98"/>
      <c r="F15" s="98"/>
      <c r="G15" s="98"/>
      <c r="H15" s="98"/>
      <c r="I15" s="98"/>
      <c r="J15" s="98"/>
    </row>
    <row r="16" spans="1:10">
      <c r="A16" s="98"/>
      <c r="B16" s="98"/>
      <c r="C16" s="98"/>
      <c r="D16" s="98"/>
      <c r="E16" s="98"/>
      <c r="F16" s="98"/>
      <c r="G16" s="98"/>
      <c r="H16" s="98"/>
      <c r="I16" s="98"/>
      <c r="J16" s="98"/>
    </row>
    <row r="17" spans="1:10">
      <c r="A17" s="98"/>
      <c r="B17" s="98"/>
      <c r="C17" s="98"/>
      <c r="D17" s="98"/>
      <c r="E17" s="98"/>
      <c r="F17" s="98"/>
      <c r="G17" s="98"/>
      <c r="H17" s="98"/>
      <c r="I17" s="98"/>
      <c r="J17" s="98"/>
    </row>
    <row r="18" spans="1:10">
      <c r="A18" s="98"/>
      <c r="B18" s="98"/>
      <c r="C18" s="98"/>
      <c r="D18" s="98"/>
      <c r="E18" s="98"/>
      <c r="F18" s="98"/>
      <c r="G18" s="98"/>
      <c r="H18" s="98"/>
      <c r="I18" s="98"/>
      <c r="J18" s="98"/>
    </row>
    <row r="19" spans="1:10">
      <c r="A19" s="98"/>
      <c r="B19" s="98"/>
      <c r="C19" s="98"/>
      <c r="D19" s="98"/>
      <c r="E19" s="98"/>
      <c r="F19" s="98"/>
      <c r="G19" s="98"/>
      <c r="H19" s="98"/>
      <c r="I19" s="98"/>
      <c r="J19" s="98"/>
    </row>
    <row r="21" spans="1:10">
      <c r="A21" s="52" t="s">
        <v>27</v>
      </c>
    </row>
    <row r="22" spans="1:10">
      <c r="A22" s="97" t="s">
        <v>68</v>
      </c>
      <c r="B22" s="97"/>
      <c r="C22" s="97"/>
      <c r="D22" s="97"/>
      <c r="E22" s="97"/>
      <c r="F22" s="97"/>
      <c r="G22" s="97"/>
      <c r="H22" s="97"/>
      <c r="I22" s="97"/>
      <c r="J22" s="97"/>
    </row>
    <row r="23" spans="1:10">
      <c r="A23" s="97"/>
      <c r="B23" s="97"/>
      <c r="C23" s="97"/>
      <c r="D23" s="97"/>
      <c r="E23" s="97"/>
      <c r="F23" s="97"/>
      <c r="G23" s="97"/>
      <c r="H23" s="97"/>
      <c r="I23" s="97"/>
      <c r="J23" s="97"/>
    </row>
    <row r="24" spans="1:10">
      <c r="A24" s="97"/>
      <c r="B24" s="97"/>
      <c r="C24" s="97"/>
      <c r="D24" s="97"/>
      <c r="E24" s="97"/>
      <c r="F24" s="97"/>
      <c r="G24" s="97"/>
      <c r="H24" s="97"/>
      <c r="I24" s="97"/>
      <c r="J24" s="97"/>
    </row>
    <row r="25" spans="1:10">
      <c r="A25" s="97"/>
      <c r="B25" s="97"/>
      <c r="C25" s="97"/>
      <c r="D25" s="97"/>
      <c r="E25" s="97"/>
      <c r="F25" s="97"/>
      <c r="G25" s="97"/>
      <c r="H25" s="97"/>
      <c r="I25" s="97"/>
      <c r="J25" s="97"/>
    </row>
    <row r="26" spans="1:10">
      <c r="A26" s="97"/>
      <c r="B26" s="97"/>
      <c r="C26" s="97"/>
      <c r="D26" s="97"/>
      <c r="E26" s="97"/>
      <c r="F26" s="97"/>
      <c r="G26" s="97"/>
      <c r="H26" s="97"/>
      <c r="I26" s="97"/>
      <c r="J26" s="97"/>
    </row>
    <row r="27" spans="1:10">
      <c r="A27" s="97"/>
      <c r="B27" s="97"/>
      <c r="C27" s="97"/>
      <c r="D27" s="97"/>
      <c r="E27" s="97"/>
      <c r="F27" s="97"/>
      <c r="G27" s="97"/>
      <c r="H27" s="97"/>
      <c r="I27" s="97"/>
      <c r="J27" s="97"/>
    </row>
    <row r="28" spans="1:10">
      <c r="A28" s="97"/>
      <c r="B28" s="97"/>
      <c r="C28" s="97"/>
      <c r="D28" s="97"/>
      <c r="E28" s="97"/>
      <c r="F28" s="97"/>
      <c r="G28" s="97"/>
      <c r="H28" s="97"/>
      <c r="I28" s="97"/>
      <c r="J28" s="97"/>
    </row>
    <row r="29" spans="1:10">
      <c r="A29" s="97"/>
      <c r="B29" s="97"/>
      <c r="C29" s="97"/>
      <c r="D29" s="97"/>
      <c r="E29" s="97"/>
      <c r="F29" s="97"/>
      <c r="G29" s="97"/>
      <c r="H29" s="97"/>
      <c r="I29" s="97"/>
      <c r="J29" s="97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D20" sqref="D20"/>
    </sheetView>
  </sheetViews>
  <sheetFormatPr defaultRowHeight="18.75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30" t="s">
        <v>14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>
      <c r="A4" s="37" t="s">
        <v>21</v>
      </c>
      <c r="B4" s="37" t="s">
        <v>35</v>
      </c>
      <c r="C4" s="37"/>
      <c r="D4" s="38"/>
      <c r="E4" s="37"/>
      <c r="F4" s="38"/>
      <c r="G4" s="37"/>
      <c r="H4" s="38"/>
    </row>
    <row r="5" spans="1:8">
      <c r="A5" s="37" t="s">
        <v>21</v>
      </c>
      <c r="B5" s="37"/>
      <c r="C5" s="37"/>
      <c r="D5" s="38"/>
      <c r="E5" s="37"/>
      <c r="F5" s="39"/>
      <c r="G5" s="37"/>
      <c r="H5" s="39"/>
    </row>
    <row r="6" spans="1:8">
      <c r="A6" s="37" t="s">
        <v>21</v>
      </c>
      <c r="B6" s="37"/>
      <c r="C6" s="37"/>
      <c r="D6" s="39"/>
      <c r="E6" s="37"/>
      <c r="F6" s="39"/>
      <c r="G6" s="37"/>
      <c r="H6" s="39"/>
    </row>
    <row r="7" spans="1:8">
      <c r="A7" s="37" t="s">
        <v>21</v>
      </c>
      <c r="B7" s="37"/>
      <c r="C7" s="37"/>
      <c r="D7" s="39"/>
      <c r="E7" s="37"/>
      <c r="F7" s="39"/>
      <c r="G7" s="37"/>
      <c r="H7" s="39"/>
    </row>
    <row r="8" spans="1:8">
      <c r="A8" s="37" t="s">
        <v>21</v>
      </c>
      <c r="B8" s="37"/>
      <c r="C8" s="37"/>
      <c r="D8" s="39"/>
      <c r="E8" s="37"/>
      <c r="F8" s="39"/>
      <c r="G8" s="37"/>
      <c r="H8" s="39"/>
    </row>
    <row r="9" spans="1:8">
      <c r="A9" s="37" t="s">
        <v>21</v>
      </c>
      <c r="B9" s="37"/>
      <c r="C9" s="37"/>
      <c r="D9" s="39"/>
      <c r="E9" s="37"/>
      <c r="F9" s="39"/>
      <c r="G9" s="37"/>
      <c r="H9" s="39"/>
    </row>
    <row r="10" spans="1:8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2F33CB-2111-4765-808A-0CF8A68F1C1E}">
          <x14:formula1>
            <xm:f>Sheet1!$A$2:$A$21</xm:f>
          </x14:formula1>
          <xm:sqref>B4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F5A53-B37C-4AB3-8BA0-C69189FACCB8}">
  <dimension ref="A1:L21"/>
  <sheetViews>
    <sheetView workbookViewId="0">
      <selection activeCell="C11" sqref="C11"/>
    </sheetView>
  </sheetViews>
  <sheetFormatPr defaultRowHeight="18.75"/>
  <cols>
    <col min="1" max="1" width="9" customWidth="1"/>
  </cols>
  <sheetData>
    <row r="1" spans="1:12" ht="19.5" thickBot="1">
      <c r="A1" t="s">
        <v>7</v>
      </c>
      <c r="B1" t="s">
        <v>55</v>
      </c>
      <c r="C1" t="s">
        <v>66</v>
      </c>
    </row>
    <row r="2" spans="1:12" ht="19.5" thickBot="1">
      <c r="A2" t="s">
        <v>35</v>
      </c>
      <c r="B2" t="s">
        <v>62</v>
      </c>
      <c r="C2">
        <v>1.27</v>
      </c>
      <c r="I2" s="82"/>
      <c r="J2" s="83"/>
      <c r="K2" s="83"/>
      <c r="L2" s="83"/>
    </row>
    <row r="3" spans="1:12" ht="19.5" thickBot="1">
      <c r="A3" t="s">
        <v>36</v>
      </c>
      <c r="B3" t="s">
        <v>58</v>
      </c>
      <c r="C3">
        <v>-1</v>
      </c>
      <c r="H3" s="82"/>
      <c r="I3" s="82"/>
      <c r="J3" s="83"/>
      <c r="K3" s="83"/>
      <c r="L3" s="83"/>
    </row>
    <row r="4" spans="1:12" ht="19.5" thickBot="1">
      <c r="A4" t="s">
        <v>37</v>
      </c>
      <c r="B4" t="s">
        <v>57</v>
      </c>
      <c r="C4">
        <v>0</v>
      </c>
      <c r="H4" s="82"/>
      <c r="I4" s="82"/>
      <c r="J4" s="83"/>
      <c r="K4" s="83"/>
      <c r="L4" s="83"/>
    </row>
    <row r="5" spans="1:12" ht="19.5" thickBot="1">
      <c r="A5" t="s">
        <v>38</v>
      </c>
      <c r="B5" t="s">
        <v>56</v>
      </c>
      <c r="C5">
        <v>1.5</v>
      </c>
      <c r="H5" s="82"/>
      <c r="I5" s="82"/>
      <c r="J5" s="83"/>
      <c r="K5" s="83"/>
      <c r="L5" s="83"/>
    </row>
    <row r="6" spans="1:12" ht="19.5" thickBot="1">
      <c r="A6" t="s">
        <v>39</v>
      </c>
      <c r="B6" t="s">
        <v>59</v>
      </c>
      <c r="C6">
        <v>-1</v>
      </c>
      <c r="H6" s="82"/>
      <c r="I6" s="82"/>
      <c r="J6" s="83"/>
      <c r="K6" s="83"/>
      <c r="L6" s="83"/>
    </row>
    <row r="7" spans="1:12" ht="19.5" thickBot="1">
      <c r="A7" t="s">
        <v>40</v>
      </c>
      <c r="B7" t="s">
        <v>60</v>
      </c>
      <c r="C7">
        <v>0</v>
      </c>
      <c r="H7" s="82"/>
      <c r="I7" s="82"/>
      <c r="J7" s="83"/>
      <c r="K7" s="83"/>
      <c r="L7" s="83"/>
    </row>
    <row r="8" spans="1:12" ht="19.5" thickBot="1">
      <c r="A8" t="s">
        <v>41</v>
      </c>
      <c r="B8" t="s">
        <v>63</v>
      </c>
      <c r="C8">
        <v>2</v>
      </c>
      <c r="H8" s="82"/>
      <c r="I8" s="82"/>
      <c r="J8" s="83"/>
      <c r="K8" s="83"/>
      <c r="L8" s="83"/>
    </row>
    <row r="9" spans="1:12" ht="19.5" thickBot="1">
      <c r="A9" t="s">
        <v>42</v>
      </c>
      <c r="B9" t="s">
        <v>61</v>
      </c>
      <c r="C9">
        <v>-1</v>
      </c>
      <c r="H9" s="82"/>
      <c r="I9" s="82"/>
      <c r="J9" s="83"/>
      <c r="K9" s="83"/>
      <c r="L9" s="83"/>
    </row>
    <row r="10" spans="1:12" ht="19.5" thickBot="1">
      <c r="A10" t="s">
        <v>43</v>
      </c>
      <c r="C10">
        <v>0</v>
      </c>
      <c r="H10" s="82"/>
      <c r="I10" s="82"/>
      <c r="J10" s="83"/>
      <c r="K10" s="83"/>
      <c r="L10" s="83"/>
    </row>
    <row r="11" spans="1:12" ht="19.5" thickBot="1">
      <c r="A11" t="s">
        <v>44</v>
      </c>
      <c r="H11" s="82"/>
      <c r="I11" s="82"/>
      <c r="J11" s="83"/>
      <c r="K11" s="83"/>
      <c r="L11" s="83"/>
    </row>
    <row r="12" spans="1:12" ht="19.5" thickBot="1">
      <c r="A12" t="s">
        <v>45</v>
      </c>
      <c r="H12" s="82"/>
      <c r="I12" s="82"/>
      <c r="J12" s="83"/>
      <c r="K12" s="83"/>
      <c r="L12" s="83"/>
    </row>
    <row r="13" spans="1:12" ht="19.5" thickBot="1">
      <c r="A13" t="s">
        <v>46</v>
      </c>
      <c r="H13" s="82"/>
      <c r="I13" s="82"/>
      <c r="J13" s="83"/>
      <c r="K13" s="83"/>
      <c r="L13" s="83"/>
    </row>
    <row r="14" spans="1:12" ht="19.5" thickBot="1">
      <c r="A14" t="s">
        <v>47</v>
      </c>
      <c r="H14" s="82"/>
      <c r="I14" s="82"/>
      <c r="J14" s="83"/>
      <c r="K14" s="83"/>
      <c r="L14" s="83"/>
    </row>
    <row r="15" spans="1:12" ht="19.5" thickBot="1">
      <c r="A15" t="s">
        <v>48</v>
      </c>
      <c r="H15" s="82"/>
      <c r="I15" s="82"/>
      <c r="J15" s="83"/>
      <c r="K15" s="83"/>
      <c r="L15" s="83"/>
    </row>
    <row r="16" spans="1:12" ht="19.5" thickBot="1">
      <c r="A16" t="s">
        <v>49</v>
      </c>
      <c r="H16" s="82"/>
      <c r="I16" s="82"/>
      <c r="J16" s="82"/>
      <c r="K16" s="83"/>
      <c r="L16" s="83"/>
    </row>
    <row r="17" spans="1:12" ht="19.5" thickBot="1">
      <c r="A17" t="s">
        <v>50</v>
      </c>
      <c r="H17" s="82"/>
      <c r="I17" s="82"/>
      <c r="J17" s="83"/>
      <c r="K17" s="83"/>
      <c r="L17" s="83"/>
    </row>
    <row r="18" spans="1:12" ht="19.5" thickBot="1">
      <c r="A18" t="s">
        <v>51</v>
      </c>
      <c r="H18" s="82"/>
      <c r="I18" s="82"/>
      <c r="J18" s="83"/>
      <c r="K18" s="83"/>
      <c r="L18" s="83"/>
    </row>
    <row r="19" spans="1:12" ht="19.5" thickBot="1">
      <c r="A19" t="s">
        <v>52</v>
      </c>
      <c r="H19" s="82"/>
      <c r="I19" s="82"/>
      <c r="J19" s="83"/>
      <c r="K19" s="83"/>
      <c r="L19" s="83"/>
    </row>
    <row r="20" spans="1:12" ht="19.5" thickBot="1">
      <c r="A20" t="s">
        <v>53</v>
      </c>
      <c r="H20" s="82"/>
      <c r="I20" s="82"/>
      <c r="J20" s="83"/>
      <c r="K20" s="83"/>
      <c r="L20" s="83"/>
    </row>
    <row r="21" spans="1:12" ht="19.5" thickBot="1">
      <c r="A21" t="s">
        <v>54</v>
      </c>
      <c r="H21" s="82"/>
      <c r="I21" s="82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検証シート</vt:lpstr>
      <vt:lpstr>画像</vt:lpstr>
      <vt:lpstr>気づき</vt:lpstr>
      <vt:lpstr>検証終了通貨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2021-09-14T15:12:37Z</dcterms:modified>
</cp:coreProperties>
</file>